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40" windowHeight="8025" activeTab="0"/>
  </bookViews>
  <sheets>
    <sheet name="02-01登録人口による人口と世帯 02平成17年国勢調査人口" sheetId="1" r:id="rId1"/>
  </sheets>
  <definedNames/>
  <calcPr fullCalcOnLoad="1"/>
</workbook>
</file>

<file path=xl/sharedStrings.xml><?xml version="1.0" encoding="utf-8"?>
<sst xmlns="http://schemas.openxmlformats.org/spreadsheetml/2006/main" count="62" uniqueCount="61">
  <si>
    <t>2　人　　　口</t>
  </si>
  <si>
    <t>人　　　口　3</t>
  </si>
  <si>
    <t>２．人　　口</t>
  </si>
  <si>
    <t>（１）登録人口による人口と世帯</t>
  </si>
  <si>
    <t>市　町　別</t>
  </si>
  <si>
    <t>男</t>
  </si>
  <si>
    <t>女</t>
  </si>
  <si>
    <t>総数</t>
  </si>
  <si>
    <t>半田市</t>
  </si>
  <si>
    <t>常滑市</t>
  </si>
  <si>
    <t>東海市</t>
  </si>
  <si>
    <t>大府市</t>
  </si>
  <si>
    <t>知多市</t>
  </si>
  <si>
    <t>阿久比町</t>
  </si>
  <si>
    <t>東浦町</t>
  </si>
  <si>
    <t>南知多町</t>
  </si>
  <si>
    <t>美浜町</t>
  </si>
  <si>
    <t>武豊町</t>
  </si>
  <si>
    <t>注）外国人登録を含む</t>
  </si>
  <si>
    <t>〈資料〉各市町調</t>
  </si>
  <si>
    <t>総　　　数</t>
  </si>
  <si>
    <t>男</t>
  </si>
  <si>
    <t>女</t>
  </si>
  <si>
    <t>増減率（％）</t>
  </si>
  <si>
    <t>総　　　数</t>
  </si>
  <si>
    <t>半田市</t>
  </si>
  <si>
    <t>常滑市</t>
  </si>
  <si>
    <t>東海市</t>
  </si>
  <si>
    <t>大府市</t>
  </si>
  <si>
    <t>知多市</t>
  </si>
  <si>
    <t>阿久比町</t>
  </si>
  <si>
    <t>東浦町</t>
  </si>
  <si>
    <t>南知多町</t>
  </si>
  <si>
    <t>美浜町</t>
  </si>
  <si>
    <t>武豊町</t>
  </si>
  <si>
    <t>〈資料〉国勢調査</t>
  </si>
  <si>
    <t xml:space="preserve"> </t>
  </si>
  <si>
    <t>平成28年3月31日現在</t>
  </si>
  <si>
    <t>人        口（人）</t>
  </si>
  <si>
    <t>世帯数（世帯）</t>
  </si>
  <si>
    <t>女100人につき男（人）</t>
  </si>
  <si>
    <t>１世帯当たり   人員（人）</t>
  </si>
  <si>
    <t>人口密度
（人/k㎡）</t>
  </si>
  <si>
    <t>平成27年3月末日</t>
  </si>
  <si>
    <t>平成27年3月末日との比較</t>
  </si>
  <si>
    <t>総　　　数</t>
  </si>
  <si>
    <t>総人口（人）</t>
  </si>
  <si>
    <t>増　減（人）</t>
  </si>
  <si>
    <t>増減率（％）</t>
  </si>
  <si>
    <t>(２)平成22年国勢調査人口</t>
  </si>
  <si>
    <t>平成22年10月１日現在</t>
  </si>
  <si>
    <t>人　　　    　　口（人）</t>
  </si>
  <si>
    <t>世 帯 数（世帯）</t>
  </si>
  <si>
    <t>女100人につき男（人）</t>
  </si>
  <si>
    <t>1世帯当たり　　人員（人）</t>
  </si>
  <si>
    <t>人口密度
（人/k㎡）</t>
  </si>
  <si>
    <t>平成17年国勢調査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</si>
  <si>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年国勢調査人口との比較</t>
    </r>
  </si>
  <si>
    <t>人　　口（人）</t>
  </si>
  <si>
    <t>世帯数（世帯）</t>
  </si>
  <si>
    <t>増　　減（人）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</si>
</sst>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_);[Red]\(0.0\)"/>
    <numFmt numFmtId="179" formatCode="0.00_);[Red]\(0.00\)"/>
    <numFmt numFmtId="180" formatCode="#,##0_ "/>
    <numFmt numFmtId="181" formatCode="0_ "/>
    <numFmt numFmtId="182" formatCode="#,##0_);[Red]\(#,##0\)"/>
    <numFmt numFmtId="183" formatCode="0_);[Red]\(0\)"/>
    <numFmt numFmtId="184" formatCode="#,##0\ "/>
    <numFmt numFmtId="185" formatCode="#,##0;\-#,##0;&quot;-&quot;"/>
    <numFmt numFmtId="186" formatCode="#,##0;\-#,##0;&quot;- &quot;"/>
    <numFmt numFmtId="187" formatCode="#,##0\ \ "/>
    <numFmt numFmtId="188" formatCode="#,##0;\-#,##0;&quot;-&quot;\ "/>
    <numFmt numFmtId="189" formatCode="#,##0.0;[Red]\-#,##0.0"/>
    <numFmt numFmtId="190" formatCode="#,##0;&quot;△ &quot;#,##0"/>
    <numFmt numFmtId="191" formatCode="#,##0\ \ \ \ \ \ "/>
    <numFmt numFmtId="192" formatCode="#,##0.0_ "/>
    <numFmt numFmtId="193" formatCode="#,##0.0_);[Red]\(#,##0.0\)"/>
    <numFmt numFmtId="194" formatCode="#,##0.0;&quot;△ &quot;#,##0.0"/>
    <numFmt numFmtId="195" formatCode="#,##0\ \ \ \ \ \ ;&quot;△ &quot;#,##0\ \ \ \ \ \ "/>
    <numFmt numFmtId="196" formatCode="#,##0.0\ \ \ \ \ \ ;&quot;△ &quot;#,##0.0\ \ \ \ \ \ "/>
    <numFmt numFmtId="197" formatCode="#,##0\ \ \ ;&quot;△ &quot;#,##0\ \ \ "/>
    <numFmt numFmtId="198" formatCode="#,##0\ \ \ \ \ \ \ \ \ \ \ \ ;&quot;△ &quot;#,##0\ \ \ \ \ \ \ \ \ \ \ \ "/>
    <numFmt numFmtId="199" formatCode="0;&quot;△ &quot;0"/>
    <numFmt numFmtId="200" formatCode="#,###\ \ \ \ \ "/>
    <numFmt numFmtId="201" formatCode="_ * #,##0\ \ \ _ ;_ * \-#,##0_ ;_ * &quot;-   &quot;_ ;_ @_ "/>
    <numFmt numFmtId="202" formatCode="_ * #,###\ ;_ * \-#,###\ ;_ * &quot;-&quot;"/>
    <numFmt numFmtId="203" formatCode="_ * #,###;_ * \-#,###;_ * &quot;-&quot;"/>
    <numFmt numFmtId="204" formatCode="0.0%"/>
    <numFmt numFmtId="205" formatCode="0.0_ "/>
    <numFmt numFmtId="206" formatCode="#,##0_ ;[Red]\-#,##0\ "/>
    <numFmt numFmtId="207" formatCode="_ * #,##0_ ;_ * \-#,##0_ ;_ * &quot;   -&quot;_ ;_ @_ "/>
    <numFmt numFmtId="208" formatCode="0.00_ "/>
    <numFmt numFmtId="209" formatCode="#,##0.00_);[Red]\(#,##0.00\)"/>
    <numFmt numFmtId="210" formatCode="&quot;(&quot;0&quot;)&quot;"/>
    <numFmt numFmtId="211" formatCode="#,##0.00;&quot;△ &quot;#,##0.00"/>
    <numFmt numFmtId="212" formatCode="#,##0.000;&quot;△ &quot;#,##0.000"/>
    <numFmt numFmtId="213" formatCode="#,##0.0000;&quot;△ &quot;#,##0.0000"/>
    <numFmt numFmtId="214" formatCode="0;[Red]0"/>
    <numFmt numFmtId="215" formatCode="_ * #,##0_ ;_ * \-#,##0_ ;_ * &quot; -&quot;_ ;_ @_ "/>
    <numFmt numFmtId="216" formatCode="_ * #,##0_ ;_ * \-#,##0_ ;_ * &quot;   - &quot;_ ;_ @_ "/>
    <numFmt numFmtId="217" formatCode="_ * #,##0_ ;_ * \-#,##0_ ;_ * &quot;    -&quot;_ ;_ @_ "/>
    <numFmt numFmtId="218" formatCode="&quot;('&quot;0&quot;)&quot;"/>
    <numFmt numFmtId="219" formatCode="&quot;¥&quot;#,##0;[Red]\-&quot;¥&quot;#,##0"/>
    <numFmt numFmtId="220" formatCode="&quot;¥&quot;#,##0.00;[Red]\-&quot;¥&quot;#,##0.0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2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 wrapText="1"/>
    </xf>
    <xf numFmtId="195" fontId="4" fillId="0" borderId="0" xfId="0" applyNumberFormat="1" applyFont="1" applyFill="1" applyBorder="1" applyAlignment="1">
      <alignment horizontal="right"/>
    </xf>
    <xf numFmtId="196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 horizontal="distributed" vertical="center"/>
    </xf>
    <xf numFmtId="195" fontId="4" fillId="0" borderId="15" xfId="0" applyNumberFormat="1" applyFont="1" applyFill="1" applyBorder="1" applyAlignment="1">
      <alignment horizontal="right"/>
    </xf>
    <xf numFmtId="196" fontId="4" fillId="0" borderId="15" xfId="0" applyNumberFormat="1" applyFont="1" applyFill="1" applyBorder="1" applyAlignment="1">
      <alignment horizontal="right"/>
    </xf>
    <xf numFmtId="196" fontId="4" fillId="0" borderId="16" xfId="0" applyNumberFormat="1" applyFont="1" applyFill="1" applyBorder="1" applyAlignment="1">
      <alignment horizontal="right"/>
    </xf>
    <xf numFmtId="38" fontId="4" fillId="0" borderId="0" xfId="49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4" fillId="0" borderId="17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distributed"/>
    </xf>
    <xf numFmtId="197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 vertical="center"/>
    </xf>
    <xf numFmtId="38" fontId="4" fillId="0" borderId="0" xfId="49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/>
    </xf>
    <xf numFmtId="195" fontId="4" fillId="0" borderId="0" xfId="0" applyNumberFormat="1" applyFont="1" applyFill="1" applyBorder="1" applyAlignment="1">
      <alignment horizontal="right" vertical="center"/>
    </xf>
    <xf numFmtId="196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190" fontId="4" fillId="32" borderId="0" xfId="0" applyNumberFormat="1" applyFont="1" applyFill="1" applyBorder="1" applyAlignment="1">
      <alignment/>
    </xf>
    <xf numFmtId="194" fontId="4" fillId="32" borderId="0" xfId="0" applyNumberFormat="1" applyFont="1" applyFill="1" applyBorder="1" applyAlignment="1">
      <alignment horizontal="right"/>
    </xf>
    <xf numFmtId="190" fontId="4" fillId="32" borderId="0" xfId="0" applyNumberFormat="1" applyFont="1" applyFill="1" applyBorder="1" applyAlignment="1">
      <alignment horizontal="right"/>
    </xf>
    <xf numFmtId="194" fontId="4" fillId="32" borderId="13" xfId="0" applyNumberFormat="1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 vertical="center"/>
    </xf>
    <xf numFmtId="194" fontId="4" fillId="0" borderId="0" xfId="0" applyNumberFormat="1" applyFont="1" applyFill="1" applyBorder="1" applyAlignment="1">
      <alignment horizontal="right"/>
    </xf>
    <xf numFmtId="190" fontId="4" fillId="0" borderId="0" xfId="0" applyNumberFormat="1" applyFont="1" applyFill="1" applyBorder="1" applyAlignment="1">
      <alignment horizontal="right"/>
    </xf>
    <xf numFmtId="194" fontId="4" fillId="0" borderId="13" xfId="0" applyNumberFormat="1" applyFont="1" applyFill="1" applyBorder="1" applyAlignment="1">
      <alignment horizontal="right"/>
    </xf>
    <xf numFmtId="190" fontId="4" fillId="0" borderId="0" xfId="49" applyNumberFormat="1" applyFont="1" applyFill="1" applyBorder="1" applyAlignment="1">
      <alignment horizontal="right"/>
    </xf>
    <xf numFmtId="190" fontId="4" fillId="0" borderId="0" xfId="49" applyNumberFormat="1" applyFont="1" applyFill="1" applyBorder="1" applyAlignment="1">
      <alignment horizontal="right" vertical="center"/>
    </xf>
    <xf numFmtId="190" fontId="4" fillId="0" borderId="0" xfId="0" applyNumberFormat="1" applyFont="1" applyFill="1" applyBorder="1" applyAlignment="1">
      <alignment/>
    </xf>
    <xf numFmtId="190" fontId="4" fillId="32" borderId="0" xfId="49" applyNumberFormat="1" applyFont="1" applyFill="1" applyBorder="1" applyAlignment="1">
      <alignment horizontal="right" vertical="center"/>
    </xf>
    <xf numFmtId="190" fontId="4" fillId="32" borderId="0" xfId="49" applyNumberFormat="1" applyFont="1" applyFill="1" applyBorder="1" applyAlignment="1">
      <alignment horizontal="right"/>
    </xf>
    <xf numFmtId="190" fontId="4" fillId="32" borderId="0" xfId="49" applyNumberFormat="1" applyFont="1" applyFill="1" applyBorder="1" applyAlignment="1">
      <alignment/>
    </xf>
    <xf numFmtId="183" fontId="4" fillId="32" borderId="0" xfId="0" applyNumberFormat="1" applyFont="1" applyFill="1" applyBorder="1" applyAlignment="1">
      <alignment horizontal="right"/>
    </xf>
    <xf numFmtId="183" fontId="4" fillId="32" borderId="0" xfId="0" applyNumberFormat="1" applyFont="1" applyFill="1" applyBorder="1" applyAlignment="1">
      <alignment horizontal="right" vertical="center"/>
    </xf>
    <xf numFmtId="190" fontId="4" fillId="32" borderId="0" xfId="49" applyNumberFormat="1" applyFont="1" applyFill="1" applyBorder="1" applyAlignment="1">
      <alignment vertical="center"/>
    </xf>
    <xf numFmtId="190" fontId="4" fillId="0" borderId="15" xfId="0" applyNumberFormat="1" applyFont="1" applyFill="1" applyBorder="1" applyAlignment="1">
      <alignment horizontal="right"/>
    </xf>
    <xf numFmtId="190" fontId="4" fillId="0" borderId="15" xfId="0" applyNumberFormat="1" applyFont="1" applyFill="1" applyBorder="1" applyAlignment="1">
      <alignment horizontal="right" vertical="center"/>
    </xf>
    <xf numFmtId="183" fontId="4" fillId="0" borderId="15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190" fontId="4" fillId="0" borderId="0" xfId="0" applyNumberFormat="1" applyFont="1" applyFill="1" applyBorder="1" applyAlignment="1">
      <alignment horizontal="right" vertical="center"/>
    </xf>
    <xf numFmtId="194" fontId="4" fillId="0" borderId="13" xfId="0" applyNumberFormat="1" applyFont="1" applyFill="1" applyBorder="1" applyAlignment="1">
      <alignment/>
    </xf>
    <xf numFmtId="194" fontId="4" fillId="0" borderId="0" xfId="0" applyNumberFormat="1" applyFont="1" applyBorder="1" applyAlignment="1">
      <alignment horizontal="right"/>
    </xf>
    <xf numFmtId="195" fontId="4" fillId="0" borderId="15" xfId="0" applyNumberFormat="1" applyFont="1" applyFill="1" applyBorder="1" applyAlignment="1">
      <alignment horizontal="right" vertical="center"/>
    </xf>
    <xf numFmtId="195" fontId="4" fillId="0" borderId="15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178" fontId="4" fillId="0" borderId="0" xfId="0" applyNumberFormat="1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6"/>
  <sheetViews>
    <sheetView tabSelected="1" zoomScalePageLayoutView="0" workbookViewId="0" topLeftCell="A1">
      <selection activeCell="F41" sqref="F41"/>
    </sheetView>
  </sheetViews>
  <sheetFormatPr defaultColWidth="9.00390625" defaultRowHeight="13.5"/>
  <cols>
    <col min="1" max="2" width="14.50390625" style="2" customWidth="1"/>
    <col min="3" max="12" width="14.50390625" style="3" customWidth="1"/>
    <col min="13" max="13" width="4.875" style="3" customWidth="1"/>
    <col min="14" max="17" width="9.00390625" style="3" customWidth="1"/>
    <col min="18" max="18" width="9.625" style="5" customWidth="1"/>
    <col min="19" max="16384" width="9.00390625" style="3" customWidth="1"/>
  </cols>
  <sheetData>
    <row r="1" spans="1:12" ht="14.25" customHeight="1">
      <c r="A1" s="1" t="s">
        <v>0</v>
      </c>
      <c r="B1" s="4"/>
      <c r="C1" s="4"/>
      <c r="D1" s="4"/>
      <c r="L1" s="4" t="s">
        <v>1</v>
      </c>
    </row>
    <row r="2" spans="2:4" ht="14.25">
      <c r="B2" s="4"/>
      <c r="C2" s="4"/>
      <c r="D2" s="4"/>
    </row>
    <row r="3" spans="1:4" ht="24" customHeight="1">
      <c r="A3" s="6" t="s">
        <v>2</v>
      </c>
      <c r="B3" s="4"/>
      <c r="C3" s="42" t="s">
        <v>36</v>
      </c>
      <c r="D3" s="4"/>
    </row>
    <row r="4" spans="2:4" ht="14.25">
      <c r="B4" s="4"/>
      <c r="C4" s="4"/>
      <c r="D4" s="4"/>
    </row>
    <row r="5" spans="1:4" ht="18.75" customHeight="1">
      <c r="A5" s="7" t="s">
        <v>3</v>
      </c>
      <c r="B5" s="43"/>
      <c r="C5" s="43"/>
      <c r="D5" s="4"/>
    </row>
    <row r="6" spans="2:18" ht="14.25" customHeight="1" thickBot="1">
      <c r="B6" s="4"/>
      <c r="C6" s="4"/>
      <c r="D6" s="4"/>
      <c r="K6" s="81" t="s">
        <v>37</v>
      </c>
      <c r="L6" s="81"/>
      <c r="R6" s="3"/>
    </row>
    <row r="7" spans="1:18" ht="19.5" customHeight="1">
      <c r="A7" s="76" t="s">
        <v>4</v>
      </c>
      <c r="B7" s="73" t="s">
        <v>38</v>
      </c>
      <c r="C7" s="74"/>
      <c r="D7" s="75"/>
      <c r="E7" s="82" t="s">
        <v>39</v>
      </c>
      <c r="F7" s="85" t="s">
        <v>40</v>
      </c>
      <c r="G7" s="85" t="s">
        <v>41</v>
      </c>
      <c r="H7" s="85" t="s">
        <v>42</v>
      </c>
      <c r="I7" s="89" t="s">
        <v>43</v>
      </c>
      <c r="J7" s="90"/>
      <c r="K7" s="82" t="s">
        <v>44</v>
      </c>
      <c r="L7" s="83"/>
      <c r="R7" s="3"/>
    </row>
    <row r="8" spans="1:18" ht="19.5" customHeight="1">
      <c r="A8" s="77"/>
      <c r="B8" s="93" t="s">
        <v>45</v>
      </c>
      <c r="C8" s="10" t="s">
        <v>5</v>
      </c>
      <c r="D8" s="10" t="s">
        <v>6</v>
      </c>
      <c r="E8" s="84"/>
      <c r="F8" s="86"/>
      <c r="G8" s="86"/>
      <c r="H8" s="86"/>
      <c r="I8" s="91" t="s">
        <v>46</v>
      </c>
      <c r="J8" s="92"/>
      <c r="K8" s="10" t="s">
        <v>47</v>
      </c>
      <c r="L8" s="11" t="s">
        <v>48</v>
      </c>
      <c r="R8" s="3"/>
    </row>
    <row r="9" spans="1:18" ht="7.5" customHeight="1">
      <c r="A9" s="12"/>
      <c r="B9" s="4"/>
      <c r="C9" s="4"/>
      <c r="D9" s="4"/>
      <c r="E9" s="2"/>
      <c r="F9" s="2"/>
      <c r="G9" s="2"/>
      <c r="H9" s="2"/>
      <c r="I9" s="2"/>
      <c r="J9" s="2"/>
      <c r="K9" s="2"/>
      <c r="L9" s="13"/>
      <c r="M9" s="2"/>
      <c r="N9" s="2"/>
      <c r="O9" s="2"/>
      <c r="P9" s="2"/>
      <c r="Q9" s="2"/>
      <c r="R9" s="14"/>
    </row>
    <row r="10" spans="1:12" s="17" customFormat="1" ht="14.25">
      <c r="A10" s="12" t="s">
        <v>7</v>
      </c>
      <c r="B10" s="44">
        <f>B12+B14+B16+B18+B20+B22+B24+B26+B28+B30</f>
        <v>630056</v>
      </c>
      <c r="C10" s="44">
        <f>C12+C14+C16+C18+C20+C22+C24+C26+C28+C30</f>
        <v>319176</v>
      </c>
      <c r="D10" s="44">
        <f>D12+D14+D16+D18+D20+D22+D24+D26+D28+D30</f>
        <v>310880</v>
      </c>
      <c r="E10" s="44">
        <f>E12+E14+E16+E18+E20+E22+E24+E26+E28+E30</f>
        <v>257232</v>
      </c>
      <c r="F10" s="45">
        <f>ROUND(C10/D10*100,1)</f>
        <v>102.7</v>
      </c>
      <c r="G10" s="45">
        <f>ROUND(B10/E10,1)</f>
        <v>2.4</v>
      </c>
      <c r="H10" s="46">
        <f>B10/391.18</f>
        <v>1610.6549414591748</v>
      </c>
      <c r="I10" s="44"/>
      <c r="J10" s="44">
        <f>J12+J14+J16+J18+J20+J22+J24+J26+J28+J30</f>
        <v>627526</v>
      </c>
      <c r="K10" s="44">
        <f>K12+K14+K16+K18+K20+K22+K24+K26+K28+K30</f>
        <v>2530</v>
      </c>
      <c r="L10" s="47">
        <f>ROUND(K10/J10*100,1)</f>
        <v>0.4</v>
      </c>
    </row>
    <row r="11" spans="1:12" s="17" customFormat="1" ht="7.5" customHeight="1">
      <c r="A11" s="12"/>
      <c r="B11" s="48"/>
      <c r="C11" s="49"/>
      <c r="D11" s="49"/>
      <c r="E11" s="48"/>
      <c r="F11" s="50"/>
      <c r="G11" s="50"/>
      <c r="H11" s="50"/>
      <c r="I11" s="48"/>
      <c r="J11" s="48"/>
      <c r="K11" s="51"/>
      <c r="L11" s="52"/>
    </row>
    <row r="12" spans="1:12" s="17" customFormat="1" ht="14.25">
      <c r="A12" s="12" t="s">
        <v>8</v>
      </c>
      <c r="B12" s="53">
        <f>C12+D12</f>
        <v>118713</v>
      </c>
      <c r="C12" s="54">
        <v>59661</v>
      </c>
      <c r="D12" s="54">
        <v>59052</v>
      </c>
      <c r="E12" s="53">
        <v>49268</v>
      </c>
      <c r="F12" s="50">
        <f>ROUND(C12/D12*100,1)</f>
        <v>101</v>
      </c>
      <c r="G12" s="50">
        <f>ROUND(B12/E12,1)</f>
        <v>2.4</v>
      </c>
      <c r="H12" s="51">
        <f>B12/47.42</f>
        <v>2503.437368199072</v>
      </c>
      <c r="I12" s="55"/>
      <c r="J12" s="53">
        <v>118685</v>
      </c>
      <c r="K12" s="46">
        <f>B12-J12</f>
        <v>28</v>
      </c>
      <c r="L12" s="52">
        <f>ROUNDUP(K12/J12*100,1)</f>
        <v>0.1</v>
      </c>
    </row>
    <row r="13" spans="1:12" s="17" customFormat="1" ht="7.5" customHeight="1">
      <c r="A13" s="12"/>
      <c r="B13" s="48"/>
      <c r="C13" s="49"/>
      <c r="D13" s="49"/>
      <c r="E13" s="48"/>
      <c r="F13" s="50"/>
      <c r="G13" s="50"/>
      <c r="H13" s="50"/>
      <c r="I13" s="48"/>
      <c r="J13" s="48"/>
      <c r="K13" s="46"/>
      <c r="L13" s="52"/>
    </row>
    <row r="14" spans="1:12" s="17" customFormat="1" ht="14.25">
      <c r="A14" s="12" t="s">
        <v>9</v>
      </c>
      <c r="B14" s="53">
        <f>C14+D14</f>
        <v>58355</v>
      </c>
      <c r="C14" s="56">
        <v>28929</v>
      </c>
      <c r="D14" s="56">
        <v>29426</v>
      </c>
      <c r="E14" s="57">
        <v>23431</v>
      </c>
      <c r="F14" s="50">
        <f>ROUND(C14/D14*100,1)</f>
        <v>98.3</v>
      </c>
      <c r="G14" s="50">
        <f>ROUND(B14/E14,1)</f>
        <v>2.5</v>
      </c>
      <c r="H14" s="51">
        <f>B14/55.89</f>
        <v>1044.1044909643942</v>
      </c>
      <c r="I14" s="44"/>
      <c r="J14" s="58">
        <v>57830</v>
      </c>
      <c r="K14" s="46">
        <f aca="true" t="shared" si="0" ref="K14:K30">B14-J14</f>
        <v>525</v>
      </c>
      <c r="L14" s="52">
        <f>ROUND(K14/J14*100,1)</f>
        <v>0.9</v>
      </c>
    </row>
    <row r="15" spans="1:12" s="17" customFormat="1" ht="7.5" customHeight="1">
      <c r="A15" s="12"/>
      <c r="B15" s="59"/>
      <c r="C15" s="60"/>
      <c r="D15" s="60"/>
      <c r="E15" s="59"/>
      <c r="F15" s="50"/>
      <c r="G15" s="50"/>
      <c r="H15" s="50"/>
      <c r="I15" s="59"/>
      <c r="J15" s="59"/>
      <c r="K15" s="46"/>
      <c r="L15" s="52"/>
    </row>
    <row r="16" spans="1:12" s="17" customFormat="1" ht="14.25">
      <c r="A16" s="12" t="s">
        <v>10</v>
      </c>
      <c r="B16" s="53">
        <f>C16+D16</f>
        <v>113727</v>
      </c>
      <c r="C16" s="56">
        <v>59548</v>
      </c>
      <c r="D16" s="56">
        <v>54179</v>
      </c>
      <c r="E16" s="57">
        <v>48787</v>
      </c>
      <c r="F16" s="50">
        <f>ROUND(C16/D16*100,1)</f>
        <v>109.9</v>
      </c>
      <c r="G16" s="50">
        <f>ROUND(B16/E16,1)</f>
        <v>2.3</v>
      </c>
      <c r="H16" s="51">
        <f>B16/43.43</f>
        <v>2618.6276767211607</v>
      </c>
      <c r="I16" s="44"/>
      <c r="J16" s="57">
        <v>112681</v>
      </c>
      <c r="K16" s="46">
        <f t="shared" si="0"/>
        <v>1046</v>
      </c>
      <c r="L16" s="52">
        <f>ROUND(K16/J16*100,1)</f>
        <v>0.9</v>
      </c>
    </row>
    <row r="17" spans="1:12" s="17" customFormat="1" ht="7.5" customHeight="1">
      <c r="A17" s="12"/>
      <c r="B17" s="59"/>
      <c r="C17" s="60"/>
      <c r="D17" s="60"/>
      <c r="E17" s="59"/>
      <c r="F17" s="50"/>
      <c r="G17" s="50"/>
      <c r="H17" s="50"/>
      <c r="I17" s="59"/>
      <c r="J17" s="59"/>
      <c r="K17" s="46"/>
      <c r="L17" s="52"/>
    </row>
    <row r="18" spans="1:12" s="17" customFormat="1" ht="14.25">
      <c r="A18" s="12" t="s">
        <v>11</v>
      </c>
      <c r="B18" s="53">
        <f>C18+D18</f>
        <v>90160</v>
      </c>
      <c r="C18" s="56">
        <v>46175</v>
      </c>
      <c r="D18" s="56">
        <v>43985</v>
      </c>
      <c r="E18" s="57">
        <v>37299</v>
      </c>
      <c r="F18" s="50">
        <f>ROUND(C18/D18*100,1)</f>
        <v>105</v>
      </c>
      <c r="G18" s="50">
        <f>ROUND(B18/E18,1)</f>
        <v>2.4</v>
      </c>
      <c r="H18" s="51">
        <f>+B18/33.66</f>
        <v>2678.550207961973</v>
      </c>
      <c r="I18" s="44"/>
      <c r="J18" s="57">
        <v>89423</v>
      </c>
      <c r="K18" s="46">
        <f t="shared" si="0"/>
        <v>737</v>
      </c>
      <c r="L18" s="52">
        <f>ROUND(K18/J18*100,1)</f>
        <v>0.8</v>
      </c>
    </row>
    <row r="19" spans="1:12" s="17" customFormat="1" ht="7.5" customHeight="1">
      <c r="A19" s="12"/>
      <c r="B19" s="59"/>
      <c r="C19" s="60"/>
      <c r="D19" s="60"/>
      <c r="E19" s="59"/>
      <c r="F19" s="50"/>
      <c r="G19" s="50"/>
      <c r="H19" s="50"/>
      <c r="I19" s="59"/>
      <c r="J19" s="59"/>
      <c r="K19" s="46"/>
      <c r="L19" s="52"/>
    </row>
    <row r="20" spans="1:12" s="17" customFormat="1" ht="14.25">
      <c r="A20" s="12" t="s">
        <v>12</v>
      </c>
      <c r="B20" s="53">
        <f>C20+D20</f>
        <v>86025</v>
      </c>
      <c r="C20" s="56">
        <v>43531</v>
      </c>
      <c r="D20" s="56">
        <v>42494</v>
      </c>
      <c r="E20" s="57">
        <v>34934</v>
      </c>
      <c r="F20" s="50">
        <f>ROUND(C20/D20*100,1)</f>
        <v>102.4</v>
      </c>
      <c r="G20" s="50">
        <f>ROUND(B20/E20,1)</f>
        <v>2.5</v>
      </c>
      <c r="H20" s="46">
        <f>B20/45.9</f>
        <v>1874.1830065359477</v>
      </c>
      <c r="I20" s="44"/>
      <c r="J20" s="57">
        <v>85667</v>
      </c>
      <c r="K20" s="46">
        <f t="shared" si="0"/>
        <v>358</v>
      </c>
      <c r="L20" s="52">
        <f>ROUND(K20/J20*100,1)</f>
        <v>0.4</v>
      </c>
    </row>
    <row r="21" spans="1:12" s="17" customFormat="1" ht="7.5" customHeight="1">
      <c r="A21" s="12"/>
      <c r="B21" s="53"/>
      <c r="C21" s="60"/>
      <c r="D21" s="60"/>
      <c r="E21" s="59"/>
      <c r="F21" s="50"/>
      <c r="G21" s="50"/>
      <c r="H21" s="50"/>
      <c r="I21" s="59"/>
      <c r="J21" s="59"/>
      <c r="K21" s="46"/>
      <c r="L21" s="52"/>
    </row>
    <row r="22" spans="1:12" s="17" customFormat="1" ht="14.25">
      <c r="A22" s="12" t="s">
        <v>13</v>
      </c>
      <c r="B22" s="53">
        <f aca="true" t="shared" si="1" ref="B22:B30">C22+D22</f>
        <v>28372</v>
      </c>
      <c r="C22" s="56">
        <v>14070</v>
      </c>
      <c r="D22" s="56">
        <v>14302</v>
      </c>
      <c r="E22" s="57">
        <v>10269</v>
      </c>
      <c r="F22" s="50">
        <f>ROUND(C22/D22*100,1)</f>
        <v>98.4</v>
      </c>
      <c r="G22" s="50">
        <f>ROUND(B22/E22,1)</f>
        <v>2.8</v>
      </c>
      <c r="H22" s="51">
        <f>B22/23.8</f>
        <v>1192.1008403361345</v>
      </c>
      <c r="I22" s="44"/>
      <c r="J22" s="57">
        <v>28014</v>
      </c>
      <c r="K22" s="46">
        <f t="shared" si="0"/>
        <v>358</v>
      </c>
      <c r="L22" s="52">
        <f>ROUND(K22/J22*100,1)</f>
        <v>1.3</v>
      </c>
    </row>
    <row r="23" spans="1:12" s="17" customFormat="1" ht="7.5" customHeight="1">
      <c r="A23" s="12"/>
      <c r="B23" s="53"/>
      <c r="C23" s="60"/>
      <c r="D23" s="60"/>
      <c r="E23" s="59"/>
      <c r="F23" s="50"/>
      <c r="G23" s="50"/>
      <c r="H23" s="50"/>
      <c r="I23" s="59"/>
      <c r="J23" s="59"/>
      <c r="K23" s="46"/>
      <c r="L23" s="52"/>
    </row>
    <row r="24" spans="1:12" s="17" customFormat="1" ht="14.25">
      <c r="A24" s="12" t="s">
        <v>14</v>
      </c>
      <c r="B24" s="53">
        <f t="shared" si="1"/>
        <v>50238</v>
      </c>
      <c r="C24" s="61">
        <v>25283</v>
      </c>
      <c r="D24" s="61">
        <v>24955</v>
      </c>
      <c r="E24" s="58">
        <v>19954</v>
      </c>
      <c r="F24" s="50">
        <f>ROUND(C24/D24*100,1)</f>
        <v>101.3</v>
      </c>
      <c r="G24" s="50">
        <f>ROUND(B24/E24,1)</f>
        <v>2.5</v>
      </c>
      <c r="H24" s="51">
        <f>B24/31.14</f>
        <v>1613.2947976878613</v>
      </c>
      <c r="I24" s="44"/>
      <c r="J24" s="57">
        <v>50282</v>
      </c>
      <c r="K24" s="46">
        <f t="shared" si="0"/>
        <v>-44</v>
      </c>
      <c r="L24" s="52">
        <f>ROUND(K24/J24*100,1)</f>
        <v>-0.1</v>
      </c>
    </row>
    <row r="25" spans="1:12" s="17" customFormat="1" ht="7.5" customHeight="1">
      <c r="A25" s="12"/>
      <c r="B25" s="53"/>
      <c r="C25" s="60"/>
      <c r="D25" s="60"/>
      <c r="E25" s="59"/>
      <c r="F25" s="50"/>
      <c r="G25" s="50"/>
      <c r="H25" s="51"/>
      <c r="I25" s="59"/>
      <c r="J25" s="59"/>
      <c r="K25" s="46"/>
      <c r="L25" s="52"/>
    </row>
    <row r="26" spans="1:12" s="17" customFormat="1" ht="14.25">
      <c r="A26" s="12" t="s">
        <v>15</v>
      </c>
      <c r="B26" s="53">
        <f t="shared" si="1"/>
        <v>18838</v>
      </c>
      <c r="C26" s="56">
        <v>9147</v>
      </c>
      <c r="D26" s="56">
        <v>9691</v>
      </c>
      <c r="E26" s="57">
        <v>7194</v>
      </c>
      <c r="F26" s="45">
        <f>ROUND(C26/D26*100,1)</f>
        <v>94.4</v>
      </c>
      <c r="G26" s="45">
        <f>ROUND(B26/E26,1)</f>
        <v>2.6</v>
      </c>
      <c r="H26" s="46">
        <f>B26/38.37</f>
        <v>490.956476413865</v>
      </c>
      <c r="I26" s="44"/>
      <c r="J26" s="57">
        <v>19309</v>
      </c>
      <c r="K26" s="46">
        <f t="shared" si="0"/>
        <v>-471</v>
      </c>
      <c r="L26" s="47">
        <f>ROUND(K26/J26*100,1)</f>
        <v>-2.4</v>
      </c>
    </row>
    <row r="27" spans="1:12" s="17" customFormat="1" ht="7.5" customHeight="1">
      <c r="A27" s="12"/>
      <c r="B27" s="53"/>
      <c r="C27" s="60"/>
      <c r="D27" s="60"/>
      <c r="E27" s="59"/>
      <c r="F27" s="50"/>
      <c r="G27" s="50"/>
      <c r="H27" s="51"/>
      <c r="I27" s="59"/>
      <c r="J27" s="59"/>
      <c r="K27" s="46"/>
      <c r="L27" s="52"/>
    </row>
    <row r="28" spans="1:12" s="17" customFormat="1" ht="14.25">
      <c r="A28" s="12" t="s">
        <v>16</v>
      </c>
      <c r="B28" s="53">
        <f t="shared" si="1"/>
        <v>22635</v>
      </c>
      <c r="C28" s="56">
        <v>11187</v>
      </c>
      <c r="D28" s="56">
        <v>11448</v>
      </c>
      <c r="E28" s="57">
        <v>8637</v>
      </c>
      <c r="F28" s="50">
        <f>ROUND(C28/D28*100,1)</f>
        <v>97.7</v>
      </c>
      <c r="G28" s="50">
        <f>ROUND(B28/E28,1)</f>
        <v>2.6</v>
      </c>
      <c r="H28" s="51">
        <f>B28/46.2</f>
        <v>489.93506493506493</v>
      </c>
      <c r="I28" s="44"/>
      <c r="J28" s="57">
        <v>22891</v>
      </c>
      <c r="K28" s="46">
        <f t="shared" si="0"/>
        <v>-256</v>
      </c>
      <c r="L28" s="52">
        <f>ROUND(K28/J28*100,1)</f>
        <v>-1.1</v>
      </c>
    </row>
    <row r="29" spans="1:12" s="17" customFormat="1" ht="7.5" customHeight="1">
      <c r="A29" s="12"/>
      <c r="B29" s="53"/>
      <c r="C29" s="60"/>
      <c r="D29" s="60"/>
      <c r="E29" s="59"/>
      <c r="F29" s="50"/>
      <c r="G29" s="50"/>
      <c r="H29" s="51"/>
      <c r="I29" s="46"/>
      <c r="J29" s="59"/>
      <c r="K29" s="46"/>
      <c r="L29" s="52"/>
    </row>
    <row r="30" spans="1:12" s="17" customFormat="1" ht="14.25">
      <c r="A30" s="12" t="s">
        <v>17</v>
      </c>
      <c r="B30" s="53">
        <f t="shared" si="1"/>
        <v>42993</v>
      </c>
      <c r="C30" s="56">
        <v>21645</v>
      </c>
      <c r="D30" s="56">
        <v>21348</v>
      </c>
      <c r="E30" s="57">
        <v>17459</v>
      </c>
      <c r="F30" s="50">
        <f>ROUND(C30/D30*100,1)</f>
        <v>101.4</v>
      </c>
      <c r="G30" s="50">
        <f>ROUND(B30/E30,1)</f>
        <v>2.5</v>
      </c>
      <c r="H30" s="51">
        <f>B30/25.92</f>
        <v>1658.6805555555554</v>
      </c>
      <c r="I30" s="44"/>
      <c r="J30" s="57">
        <v>42744</v>
      </c>
      <c r="K30" s="46">
        <f t="shared" si="0"/>
        <v>249</v>
      </c>
      <c r="L30" s="52">
        <f>ROUND(K30/J30*100,1)</f>
        <v>0.6</v>
      </c>
    </row>
    <row r="31" spans="1:12" s="17" customFormat="1" ht="7.5" customHeight="1" thickBot="1">
      <c r="A31" s="18"/>
      <c r="B31" s="62"/>
      <c r="C31" s="63"/>
      <c r="D31" s="63"/>
      <c r="E31" s="64"/>
      <c r="F31" s="20"/>
      <c r="G31" s="20"/>
      <c r="H31" s="19"/>
      <c r="I31" s="72"/>
      <c r="J31" s="72"/>
      <c r="K31" s="19"/>
      <c r="L31" s="21"/>
    </row>
    <row r="32" spans="1:17" ht="15.75" customHeight="1">
      <c r="A32" s="1" t="s">
        <v>18</v>
      </c>
      <c r="B32" s="4"/>
      <c r="C32" s="4"/>
      <c r="D32" s="4"/>
      <c r="H32" s="22"/>
      <c r="I32" s="22"/>
      <c r="K32" s="4"/>
      <c r="L32" s="4" t="s">
        <v>19</v>
      </c>
      <c r="M32" s="22"/>
      <c r="N32" s="22"/>
      <c r="O32" s="22"/>
      <c r="P32" s="22"/>
      <c r="Q32" s="22"/>
    </row>
    <row r="33" spans="1:17" ht="15.75" customHeight="1">
      <c r="A33" s="1"/>
      <c r="B33" s="39"/>
      <c r="C33" s="39"/>
      <c r="D33" s="39"/>
      <c r="H33" s="22"/>
      <c r="I33" s="22"/>
      <c r="K33" s="4"/>
      <c r="L33" s="4"/>
      <c r="M33" s="22"/>
      <c r="N33" s="22"/>
      <c r="O33" s="22"/>
      <c r="P33" s="22"/>
      <c r="Q33" s="22"/>
    </row>
    <row r="34" spans="1:13" s="25" customFormat="1" ht="14.25" customHeight="1">
      <c r="A34" s="80"/>
      <c r="B34" s="80"/>
      <c r="C34" s="80"/>
      <c r="D34" s="65"/>
      <c r="E34" s="66"/>
      <c r="F34" s="66"/>
      <c r="G34" s="66"/>
      <c r="H34" s="66"/>
      <c r="I34" s="66"/>
      <c r="J34" s="66"/>
      <c r="K34" s="66"/>
      <c r="L34" s="66"/>
      <c r="M34" s="24"/>
    </row>
    <row r="35" spans="1:13" s="25" customFormat="1" ht="18.75" customHeight="1">
      <c r="A35" s="26" t="s">
        <v>49</v>
      </c>
      <c r="B35" s="67"/>
      <c r="C35" s="67"/>
      <c r="D35" s="65"/>
      <c r="E35" s="66"/>
      <c r="F35" s="66"/>
      <c r="G35" s="66"/>
      <c r="H35" s="66"/>
      <c r="I35" s="66"/>
      <c r="J35" s="66"/>
      <c r="K35" s="66"/>
      <c r="L35" s="66"/>
      <c r="M35" s="24"/>
    </row>
    <row r="36" spans="1:12" s="24" customFormat="1" ht="14.25" customHeight="1" thickBot="1">
      <c r="A36" s="23"/>
      <c r="B36" s="65"/>
      <c r="C36" s="65"/>
      <c r="D36" s="65"/>
      <c r="L36" s="27" t="s">
        <v>50</v>
      </c>
    </row>
    <row r="37" spans="1:12" s="25" customFormat="1" ht="19.5" customHeight="1">
      <c r="A37" s="76" t="s">
        <v>4</v>
      </c>
      <c r="B37" s="73" t="s">
        <v>51</v>
      </c>
      <c r="C37" s="74"/>
      <c r="D37" s="75"/>
      <c r="E37" s="82" t="s">
        <v>52</v>
      </c>
      <c r="F37" s="78" t="s">
        <v>53</v>
      </c>
      <c r="G37" s="78" t="s">
        <v>54</v>
      </c>
      <c r="H37" s="78" t="s">
        <v>55</v>
      </c>
      <c r="I37" s="73" t="s">
        <v>56</v>
      </c>
      <c r="J37" s="75"/>
      <c r="K37" s="87" t="s">
        <v>57</v>
      </c>
      <c r="L37" s="88"/>
    </row>
    <row r="38" spans="1:12" s="25" customFormat="1" ht="19.5" customHeight="1">
      <c r="A38" s="77"/>
      <c r="B38" s="10" t="s">
        <v>20</v>
      </c>
      <c r="C38" s="10" t="s">
        <v>21</v>
      </c>
      <c r="D38" s="10" t="s">
        <v>22</v>
      </c>
      <c r="E38" s="84"/>
      <c r="F38" s="79"/>
      <c r="G38" s="79"/>
      <c r="H38" s="79"/>
      <c r="I38" s="10" t="s">
        <v>58</v>
      </c>
      <c r="J38" s="10" t="s">
        <v>59</v>
      </c>
      <c r="K38" s="10" t="s">
        <v>60</v>
      </c>
      <c r="L38" s="11" t="s">
        <v>23</v>
      </c>
    </row>
    <row r="39" spans="1:12" s="25" customFormat="1" ht="7.5" customHeight="1">
      <c r="A39" s="28"/>
      <c r="B39" s="36"/>
      <c r="C39" s="4"/>
      <c r="D39" s="4"/>
      <c r="E39" s="2"/>
      <c r="F39" s="30"/>
      <c r="G39" s="30"/>
      <c r="H39" s="30"/>
      <c r="I39" s="29"/>
      <c r="J39" s="29"/>
      <c r="K39" s="29"/>
      <c r="L39" s="31"/>
    </row>
    <row r="40" spans="1:12" s="25" customFormat="1" ht="15" customHeight="1">
      <c r="A40" s="32" t="s">
        <v>24</v>
      </c>
      <c r="B40" s="51">
        <v>614794</v>
      </c>
      <c r="C40" s="68">
        <v>310080</v>
      </c>
      <c r="D40" s="68">
        <v>304714</v>
      </c>
      <c r="E40" s="51">
        <v>232871</v>
      </c>
      <c r="F40" s="50">
        <v>101.8</v>
      </c>
      <c r="G40" s="50">
        <v>2.6</v>
      </c>
      <c r="H40" s="50">
        <v>1571.8</v>
      </c>
      <c r="I40" s="51">
        <v>596891</v>
      </c>
      <c r="J40" s="51">
        <v>217100</v>
      </c>
      <c r="K40" s="51">
        <v>17903</v>
      </c>
      <c r="L40" s="69">
        <v>3</v>
      </c>
    </row>
    <row r="41" spans="1:12" s="25" customFormat="1" ht="7.5" customHeight="1">
      <c r="A41" s="32"/>
      <c r="B41" s="51"/>
      <c r="C41" s="68"/>
      <c r="D41" s="68"/>
      <c r="E41" s="51"/>
      <c r="F41" s="50"/>
      <c r="G41" s="50"/>
      <c r="H41" s="50"/>
      <c r="I41" s="51"/>
      <c r="J41" s="51"/>
      <c r="K41" s="51"/>
      <c r="L41" s="69"/>
    </row>
    <row r="42" spans="1:12" s="25" customFormat="1" ht="15" customHeight="1">
      <c r="A42" s="32" t="s">
        <v>25</v>
      </c>
      <c r="B42" s="51">
        <v>118828</v>
      </c>
      <c r="C42" s="68">
        <v>59291</v>
      </c>
      <c r="D42" s="68">
        <v>59537</v>
      </c>
      <c r="E42" s="51">
        <v>44869</v>
      </c>
      <c r="F42" s="50">
        <v>99.6</v>
      </c>
      <c r="G42" s="50">
        <v>2.6</v>
      </c>
      <c r="H42" s="50">
        <v>2515.4</v>
      </c>
      <c r="I42" s="51">
        <v>115845</v>
      </c>
      <c r="J42" s="51">
        <v>42018</v>
      </c>
      <c r="K42" s="51">
        <v>2983</v>
      </c>
      <c r="L42" s="69">
        <v>2.6</v>
      </c>
    </row>
    <row r="43" spans="1:12" s="25" customFormat="1" ht="7.5" customHeight="1">
      <c r="A43" s="32"/>
      <c r="B43" s="51"/>
      <c r="C43" s="68"/>
      <c r="D43" s="68"/>
      <c r="E43" s="51"/>
      <c r="F43" s="50"/>
      <c r="G43" s="50"/>
      <c r="H43" s="50"/>
      <c r="I43" s="51"/>
      <c r="J43" s="51"/>
      <c r="K43" s="51"/>
      <c r="L43" s="69"/>
    </row>
    <row r="44" spans="1:12" s="25" customFormat="1" ht="15" customHeight="1">
      <c r="A44" s="32" t="s">
        <v>26</v>
      </c>
      <c r="B44" s="51">
        <v>54858</v>
      </c>
      <c r="C44" s="68">
        <v>26898</v>
      </c>
      <c r="D44" s="68">
        <v>27960</v>
      </c>
      <c r="E44" s="51">
        <v>20769</v>
      </c>
      <c r="F44" s="50">
        <v>96.2</v>
      </c>
      <c r="G44" s="50">
        <v>2.6</v>
      </c>
      <c r="H44" s="50">
        <v>986.1</v>
      </c>
      <c r="I44" s="51">
        <v>51265</v>
      </c>
      <c r="J44" s="51">
        <v>18011</v>
      </c>
      <c r="K44" s="51">
        <v>3593</v>
      </c>
      <c r="L44" s="69">
        <v>7</v>
      </c>
    </row>
    <row r="45" spans="1:12" s="25" customFormat="1" ht="7.5" customHeight="1">
      <c r="A45" s="32"/>
      <c r="B45" s="51"/>
      <c r="C45" s="68"/>
      <c r="D45" s="68"/>
      <c r="E45" s="51"/>
      <c r="F45" s="50"/>
      <c r="G45" s="50"/>
      <c r="H45" s="50"/>
      <c r="I45" s="51"/>
      <c r="J45" s="51"/>
      <c r="K45" s="51"/>
      <c r="L45" s="69"/>
    </row>
    <row r="46" spans="1:12" s="25" customFormat="1" ht="15" customHeight="1">
      <c r="A46" s="32" t="s">
        <v>27</v>
      </c>
      <c r="B46" s="51">
        <v>107690</v>
      </c>
      <c r="C46" s="68">
        <v>56305</v>
      </c>
      <c r="D46" s="68">
        <v>51385</v>
      </c>
      <c r="E46" s="51">
        <v>42859</v>
      </c>
      <c r="F46" s="50">
        <v>109.6</v>
      </c>
      <c r="G46" s="50">
        <v>2.5</v>
      </c>
      <c r="H46" s="50">
        <v>2483.6</v>
      </c>
      <c r="I46" s="51">
        <v>104339</v>
      </c>
      <c r="J46" s="51">
        <v>40323</v>
      </c>
      <c r="K46" s="51">
        <v>3351</v>
      </c>
      <c r="L46" s="69">
        <v>3.2</v>
      </c>
    </row>
    <row r="47" spans="1:12" s="25" customFormat="1" ht="7.5" customHeight="1">
      <c r="A47" s="32"/>
      <c r="B47" s="51"/>
      <c r="C47" s="68"/>
      <c r="D47" s="68"/>
      <c r="E47" s="51"/>
      <c r="F47" s="50"/>
      <c r="G47" s="50"/>
      <c r="H47" s="50"/>
      <c r="I47" s="51"/>
      <c r="J47" s="51"/>
      <c r="K47" s="51"/>
      <c r="L47" s="69"/>
    </row>
    <row r="48" spans="1:12" s="25" customFormat="1" ht="15" customHeight="1">
      <c r="A48" s="32" t="s">
        <v>28</v>
      </c>
      <c r="B48" s="51">
        <v>85249</v>
      </c>
      <c r="C48" s="68">
        <v>43738</v>
      </c>
      <c r="D48" s="68">
        <v>41511</v>
      </c>
      <c r="E48" s="51">
        <v>33484</v>
      </c>
      <c r="F48" s="50">
        <v>105.4</v>
      </c>
      <c r="G48" s="50">
        <v>2.5</v>
      </c>
      <c r="H48" s="50">
        <v>2531.1</v>
      </c>
      <c r="I48" s="51">
        <v>80262</v>
      </c>
      <c r="J48" s="51">
        <v>30672</v>
      </c>
      <c r="K48" s="51">
        <v>4987</v>
      </c>
      <c r="L48" s="69">
        <v>6.2</v>
      </c>
    </row>
    <row r="49" spans="1:12" s="25" customFormat="1" ht="7.5" customHeight="1">
      <c r="A49" s="32"/>
      <c r="B49" s="51"/>
      <c r="C49" s="68"/>
      <c r="D49" s="68"/>
      <c r="E49" s="51"/>
      <c r="F49" s="50"/>
      <c r="G49" s="50"/>
      <c r="H49" s="50"/>
      <c r="I49" s="51"/>
      <c r="J49" s="51"/>
      <c r="K49" s="51"/>
      <c r="L49" s="69"/>
    </row>
    <row r="50" spans="1:12" s="25" customFormat="1" ht="15" customHeight="1">
      <c r="A50" s="32" t="s">
        <v>29</v>
      </c>
      <c r="B50" s="51">
        <v>84768</v>
      </c>
      <c r="C50" s="68">
        <v>42453</v>
      </c>
      <c r="D50" s="68">
        <v>42315</v>
      </c>
      <c r="E50" s="51">
        <v>31263</v>
      </c>
      <c r="F50" s="50">
        <v>100.3</v>
      </c>
      <c r="G50" s="50">
        <v>2.7</v>
      </c>
      <c r="H50" s="50">
        <v>1852.4</v>
      </c>
      <c r="I50" s="51">
        <v>83373</v>
      </c>
      <c r="J50" s="51">
        <v>29839</v>
      </c>
      <c r="K50" s="51">
        <v>1395</v>
      </c>
      <c r="L50" s="69">
        <v>1.7</v>
      </c>
    </row>
    <row r="51" spans="1:12" s="25" customFormat="1" ht="7.5" customHeight="1">
      <c r="A51" s="32"/>
      <c r="B51" s="51"/>
      <c r="C51" s="68"/>
      <c r="D51" s="68"/>
      <c r="E51" s="51"/>
      <c r="F51" s="50"/>
      <c r="G51" s="50"/>
      <c r="H51" s="50"/>
      <c r="I51" s="51"/>
      <c r="J51" s="51"/>
      <c r="K51" s="51"/>
      <c r="L51" s="69"/>
    </row>
    <row r="52" spans="1:12" s="25" customFormat="1" ht="15" customHeight="1">
      <c r="A52" s="32" t="s">
        <v>30</v>
      </c>
      <c r="B52" s="51">
        <v>25466</v>
      </c>
      <c r="C52" s="68">
        <v>12494</v>
      </c>
      <c r="D52" s="68">
        <v>12972</v>
      </c>
      <c r="E52" s="51">
        <v>8518</v>
      </c>
      <c r="F52" s="50">
        <v>96.3</v>
      </c>
      <c r="G52" s="50">
        <v>3</v>
      </c>
      <c r="H52" s="50">
        <v>1063.7</v>
      </c>
      <c r="I52" s="51">
        <v>24577</v>
      </c>
      <c r="J52" s="51">
        <v>7846</v>
      </c>
      <c r="K52" s="51">
        <v>889</v>
      </c>
      <c r="L52" s="69">
        <v>3.6</v>
      </c>
    </row>
    <row r="53" spans="1:12" s="25" customFormat="1" ht="7.5" customHeight="1">
      <c r="A53" s="32"/>
      <c r="B53" s="51"/>
      <c r="C53" s="68"/>
      <c r="D53" s="68"/>
      <c r="E53" s="51"/>
      <c r="F53" s="50"/>
      <c r="G53" s="50"/>
      <c r="H53" s="50"/>
      <c r="I53" s="51"/>
      <c r="J53" s="51"/>
      <c r="K53" s="51"/>
      <c r="L53" s="69"/>
    </row>
    <row r="54" spans="1:12" s="25" customFormat="1" ht="15" customHeight="1">
      <c r="A54" s="32" t="s">
        <v>31</v>
      </c>
      <c r="B54" s="51">
        <v>49800</v>
      </c>
      <c r="C54" s="68">
        <v>25010</v>
      </c>
      <c r="D54" s="68">
        <v>24790</v>
      </c>
      <c r="E54" s="51">
        <v>18020</v>
      </c>
      <c r="F54" s="50">
        <v>100.9</v>
      </c>
      <c r="G54" s="50">
        <v>2.8</v>
      </c>
      <c r="H54" s="50">
        <v>1602.3</v>
      </c>
      <c r="I54" s="51">
        <v>48046</v>
      </c>
      <c r="J54" s="51">
        <v>16214</v>
      </c>
      <c r="K54" s="51">
        <v>1754</v>
      </c>
      <c r="L54" s="69">
        <v>3.7</v>
      </c>
    </row>
    <row r="55" spans="1:12" s="25" customFormat="1" ht="7.5" customHeight="1">
      <c r="A55" s="32"/>
      <c r="B55" s="51"/>
      <c r="C55" s="68"/>
      <c r="D55" s="68"/>
      <c r="E55" s="51"/>
      <c r="F55" s="50"/>
      <c r="G55" s="50"/>
      <c r="H55" s="50"/>
      <c r="I55" s="51"/>
      <c r="J55" s="51"/>
      <c r="K55" s="51"/>
      <c r="L55" s="69"/>
    </row>
    <row r="56" spans="1:12" s="25" customFormat="1" ht="15" customHeight="1">
      <c r="A56" s="32" t="s">
        <v>32</v>
      </c>
      <c r="B56" s="51">
        <v>20549</v>
      </c>
      <c r="C56" s="68">
        <v>9948</v>
      </c>
      <c r="D56" s="68">
        <v>10601</v>
      </c>
      <c r="E56" s="51">
        <v>7197</v>
      </c>
      <c r="F56" s="50">
        <v>93.8</v>
      </c>
      <c r="G56" s="50">
        <v>2.9</v>
      </c>
      <c r="H56" s="70">
        <v>537.3</v>
      </c>
      <c r="I56" s="51">
        <v>21909</v>
      </c>
      <c r="J56" s="51">
        <v>7078</v>
      </c>
      <c r="K56" s="51">
        <v>-1360</v>
      </c>
      <c r="L56" s="69">
        <v>-6.2</v>
      </c>
    </row>
    <row r="57" spans="1:12" s="25" customFormat="1" ht="7.5" customHeight="1">
      <c r="A57" s="32"/>
      <c r="B57" s="51"/>
      <c r="C57" s="68"/>
      <c r="D57" s="68"/>
      <c r="E57" s="51"/>
      <c r="F57" s="50"/>
      <c r="G57" s="50"/>
      <c r="H57" s="50"/>
      <c r="I57" s="51"/>
      <c r="J57" s="51"/>
      <c r="K57" s="51"/>
      <c r="L57" s="69"/>
    </row>
    <row r="58" spans="1:12" s="25" customFormat="1" ht="15" customHeight="1">
      <c r="A58" s="32" t="s">
        <v>33</v>
      </c>
      <c r="B58" s="51">
        <v>25178</v>
      </c>
      <c r="C58" s="68">
        <v>12328</v>
      </c>
      <c r="D58" s="68">
        <v>12850</v>
      </c>
      <c r="E58" s="51">
        <v>9700</v>
      </c>
      <c r="F58" s="50">
        <v>95.9</v>
      </c>
      <c r="G58" s="50">
        <v>2.6</v>
      </c>
      <c r="H58" s="50">
        <v>542.7</v>
      </c>
      <c r="I58" s="51">
        <v>26294</v>
      </c>
      <c r="J58" s="51">
        <v>9993</v>
      </c>
      <c r="K58" s="51">
        <v>-1116</v>
      </c>
      <c r="L58" s="69">
        <v>-4.2</v>
      </c>
    </row>
    <row r="59" spans="1:12" s="25" customFormat="1" ht="7.5" customHeight="1">
      <c r="A59" s="32"/>
      <c r="B59" s="51"/>
      <c r="C59" s="68"/>
      <c r="D59" s="68"/>
      <c r="E59" s="51"/>
      <c r="F59" s="50"/>
      <c r="G59" s="50"/>
      <c r="H59" s="50"/>
      <c r="I59" s="51"/>
      <c r="J59" s="51"/>
      <c r="K59" s="51"/>
      <c r="L59" s="69"/>
    </row>
    <row r="60" spans="1:12" s="17" customFormat="1" ht="14.25">
      <c r="A60" s="12" t="s">
        <v>34</v>
      </c>
      <c r="B60" s="51">
        <v>42408</v>
      </c>
      <c r="C60" s="68">
        <v>21615</v>
      </c>
      <c r="D60" s="68">
        <v>20793</v>
      </c>
      <c r="E60" s="51">
        <v>16192</v>
      </c>
      <c r="F60" s="50">
        <v>104</v>
      </c>
      <c r="G60" s="50">
        <v>2.6</v>
      </c>
      <c r="H60" s="50">
        <v>1642.4</v>
      </c>
      <c r="I60" s="51">
        <v>40981</v>
      </c>
      <c r="J60" s="51">
        <v>15106</v>
      </c>
      <c r="K60" s="51">
        <v>1427</v>
      </c>
      <c r="L60" s="69">
        <v>3.5</v>
      </c>
    </row>
    <row r="61" spans="1:12" s="17" customFormat="1" ht="7.5" customHeight="1" thickBot="1">
      <c r="A61" s="18"/>
      <c r="B61" s="19"/>
      <c r="C61" s="71"/>
      <c r="D61" s="71"/>
      <c r="E61" s="19"/>
      <c r="F61" s="20"/>
      <c r="G61" s="20"/>
      <c r="H61" s="19"/>
      <c r="I61" s="72"/>
      <c r="J61" s="72"/>
      <c r="K61" s="19"/>
      <c r="L61" s="21"/>
    </row>
    <row r="62" spans="1:18" ht="14.25">
      <c r="A62" s="34"/>
      <c r="B62" s="4"/>
      <c r="C62" s="4"/>
      <c r="D62" s="4"/>
      <c r="E62" s="4"/>
      <c r="F62" s="4"/>
      <c r="G62" s="4"/>
      <c r="H62" s="35"/>
      <c r="I62" s="35"/>
      <c r="J62" s="35"/>
      <c r="K62" s="35"/>
      <c r="L62" s="36" t="s">
        <v>35</v>
      </c>
      <c r="M62" s="35"/>
      <c r="N62" s="35"/>
      <c r="O62" s="35"/>
      <c r="P62" s="35"/>
      <c r="Q62" s="35"/>
      <c r="R62" s="9"/>
    </row>
    <row r="63" spans="1:18" ht="14.25">
      <c r="A63" s="34"/>
      <c r="C63" s="4"/>
      <c r="D63" s="4"/>
      <c r="E63" s="4"/>
      <c r="F63" s="4"/>
      <c r="G63" s="4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9"/>
    </row>
    <row r="64" spans="1:18" ht="18.75">
      <c r="A64" s="8"/>
      <c r="B64" s="7"/>
      <c r="C64" s="7"/>
      <c r="D64" s="41"/>
      <c r="E64" s="41"/>
      <c r="F64" s="41"/>
      <c r="G64" s="41"/>
      <c r="H64" s="41"/>
      <c r="I64" s="41"/>
      <c r="J64" s="41"/>
      <c r="K64" s="41"/>
      <c r="L64" s="41"/>
      <c r="M64" s="35"/>
      <c r="N64" s="35"/>
      <c r="O64" s="35"/>
      <c r="P64" s="35"/>
      <c r="Q64" s="35"/>
      <c r="R64" s="9"/>
    </row>
    <row r="65" spans="1:18" ht="18.75">
      <c r="A65" s="7"/>
      <c r="L65" s="36"/>
      <c r="R65" s="3"/>
    </row>
    <row r="66" spans="3:18" ht="14.25">
      <c r="C66" s="2"/>
      <c r="D66" s="2"/>
      <c r="E66" s="2"/>
      <c r="F66" s="2"/>
      <c r="G66" s="2"/>
      <c r="H66" s="2"/>
      <c r="I66" s="2"/>
      <c r="J66" s="2"/>
      <c r="K66" s="37"/>
      <c r="L66" s="37"/>
      <c r="R66" s="3"/>
    </row>
    <row r="67" spans="3:18" ht="14.25">
      <c r="C67" s="2"/>
      <c r="D67" s="2"/>
      <c r="E67" s="2"/>
      <c r="F67" s="2"/>
      <c r="G67" s="2"/>
      <c r="H67" s="2"/>
      <c r="I67" s="2"/>
      <c r="J67" s="2"/>
      <c r="K67" s="2"/>
      <c r="L67" s="2"/>
      <c r="R67" s="3"/>
    </row>
    <row r="68" spans="1:18" ht="14.25">
      <c r="A68" s="34"/>
      <c r="B68" s="29"/>
      <c r="C68" s="29"/>
      <c r="D68" s="29"/>
      <c r="E68" s="2"/>
      <c r="F68" s="29"/>
      <c r="G68" s="29"/>
      <c r="H68" s="29"/>
      <c r="I68" s="29"/>
      <c r="J68" s="29"/>
      <c r="K68" s="29"/>
      <c r="L68" s="29"/>
      <c r="R68" s="3"/>
    </row>
    <row r="69" spans="1:18" ht="14.25">
      <c r="A69" s="38"/>
      <c r="B69" s="15"/>
      <c r="C69" s="15"/>
      <c r="D69" s="15"/>
      <c r="E69" s="15"/>
      <c r="F69" s="16"/>
      <c r="G69" s="16"/>
      <c r="H69" s="16"/>
      <c r="I69" s="33"/>
      <c r="J69" s="33"/>
      <c r="K69" s="15"/>
      <c r="L69" s="40"/>
      <c r="R69" s="3"/>
    </row>
    <row r="70" spans="1:12" ht="14.25">
      <c r="A70" s="38"/>
      <c r="B70" s="15"/>
      <c r="C70" s="15"/>
      <c r="D70" s="15"/>
      <c r="E70" s="15"/>
      <c r="F70" s="16"/>
      <c r="G70" s="16"/>
      <c r="H70" s="15"/>
      <c r="I70" s="33"/>
      <c r="J70" s="33"/>
      <c r="K70" s="15"/>
      <c r="L70" s="40"/>
    </row>
    <row r="71" spans="1:12" ht="14.25">
      <c r="A71" s="38"/>
      <c r="B71" s="15"/>
      <c r="C71" s="15"/>
      <c r="D71" s="15"/>
      <c r="E71" s="15"/>
      <c r="F71" s="16"/>
      <c r="G71" s="16"/>
      <c r="H71" s="16"/>
      <c r="I71" s="33"/>
      <c r="J71" s="33"/>
      <c r="K71" s="15"/>
      <c r="L71" s="40"/>
    </row>
    <row r="72" spans="1:12" ht="14.25">
      <c r="A72" s="38"/>
      <c r="B72" s="15"/>
      <c r="C72" s="15"/>
      <c r="D72" s="15"/>
      <c r="E72" s="15"/>
      <c r="F72" s="16"/>
      <c r="G72" s="16"/>
      <c r="H72" s="16"/>
      <c r="I72" s="33"/>
      <c r="J72" s="33"/>
      <c r="K72" s="15"/>
      <c r="L72" s="40"/>
    </row>
    <row r="73" spans="1:12" ht="14.25">
      <c r="A73" s="38"/>
      <c r="B73" s="15"/>
      <c r="C73" s="15"/>
      <c r="D73" s="15"/>
      <c r="E73" s="15"/>
      <c r="F73" s="16"/>
      <c r="G73" s="16"/>
      <c r="H73" s="16"/>
      <c r="I73" s="33"/>
      <c r="J73" s="33"/>
      <c r="K73" s="15"/>
      <c r="L73" s="40"/>
    </row>
    <row r="74" spans="1:12" ht="14.25">
      <c r="A74" s="38"/>
      <c r="B74" s="15"/>
      <c r="C74" s="15"/>
      <c r="D74" s="15"/>
      <c r="E74" s="15"/>
      <c r="F74" s="16"/>
      <c r="G74" s="16"/>
      <c r="H74" s="16"/>
      <c r="I74" s="33"/>
      <c r="J74" s="33"/>
      <c r="K74" s="15"/>
      <c r="L74" s="40"/>
    </row>
    <row r="75" spans="1:12" ht="14.25">
      <c r="A75" s="38"/>
      <c r="B75" s="15"/>
      <c r="C75" s="15"/>
      <c r="D75" s="15"/>
      <c r="E75" s="15"/>
      <c r="F75" s="16"/>
      <c r="G75" s="16"/>
      <c r="H75" s="16"/>
      <c r="I75" s="33"/>
      <c r="J75" s="33"/>
      <c r="K75" s="15"/>
      <c r="L75" s="40"/>
    </row>
    <row r="76" spans="1:12" ht="14.25">
      <c r="A76" s="38"/>
      <c r="B76" s="15"/>
      <c r="C76" s="15"/>
      <c r="D76" s="15"/>
      <c r="E76" s="15"/>
      <c r="F76" s="16"/>
      <c r="G76" s="16"/>
      <c r="H76" s="16"/>
      <c r="I76" s="33"/>
      <c r="J76" s="33"/>
      <c r="K76" s="15"/>
      <c r="L76" s="40"/>
    </row>
    <row r="77" spans="1:12" ht="14.25">
      <c r="A77" s="38"/>
      <c r="B77" s="15"/>
      <c r="C77" s="15"/>
      <c r="D77" s="15"/>
      <c r="E77" s="15"/>
      <c r="F77" s="16"/>
      <c r="G77" s="16"/>
      <c r="H77" s="16"/>
      <c r="I77" s="33"/>
      <c r="J77" s="33"/>
      <c r="K77" s="15"/>
      <c r="L77" s="40"/>
    </row>
    <row r="78" spans="1:12" ht="14.25">
      <c r="A78" s="38"/>
      <c r="B78" s="15"/>
      <c r="C78" s="15"/>
      <c r="D78" s="15"/>
      <c r="E78" s="15"/>
      <c r="F78" s="16"/>
      <c r="G78" s="16"/>
      <c r="H78" s="16"/>
      <c r="I78" s="33"/>
      <c r="J78" s="33"/>
      <c r="K78" s="15"/>
      <c r="L78" s="40"/>
    </row>
    <row r="79" spans="1:12" ht="14.25">
      <c r="A79" s="38"/>
      <c r="B79" s="15"/>
      <c r="C79" s="15"/>
      <c r="D79" s="15"/>
      <c r="E79" s="15"/>
      <c r="F79" s="16"/>
      <c r="G79" s="16"/>
      <c r="H79" s="16"/>
      <c r="I79" s="33"/>
      <c r="J79" s="33"/>
      <c r="K79" s="15"/>
      <c r="L79" s="40"/>
    </row>
    <row r="80" spans="1:12" ht="14.25">
      <c r="A80" s="38"/>
      <c r="B80" s="15"/>
      <c r="C80" s="15"/>
      <c r="D80" s="15"/>
      <c r="E80" s="15"/>
      <c r="F80" s="16"/>
      <c r="G80" s="16"/>
      <c r="H80" s="16"/>
      <c r="I80" s="33"/>
      <c r="J80" s="33"/>
      <c r="K80" s="15"/>
      <c r="L80" s="40"/>
    </row>
    <row r="81" spans="1:12" ht="14.25">
      <c r="A81" s="38"/>
      <c r="B81" s="15"/>
      <c r="C81" s="15"/>
      <c r="D81" s="15"/>
      <c r="E81" s="15"/>
      <c r="F81" s="16"/>
      <c r="G81" s="16"/>
      <c r="H81" s="16"/>
      <c r="I81" s="33"/>
      <c r="J81" s="33"/>
      <c r="K81" s="15"/>
      <c r="L81" s="40"/>
    </row>
    <row r="82" spans="1:12" ht="14.25">
      <c r="A82" s="38"/>
      <c r="B82" s="15"/>
      <c r="C82" s="15"/>
      <c r="D82" s="15"/>
      <c r="E82" s="15"/>
      <c r="F82" s="16"/>
      <c r="G82" s="16"/>
      <c r="H82" s="16"/>
      <c r="I82" s="33"/>
      <c r="J82" s="33"/>
      <c r="K82" s="15"/>
      <c r="L82" s="40"/>
    </row>
    <row r="83" spans="1:12" ht="14.25">
      <c r="A83" s="38"/>
      <c r="B83" s="15"/>
      <c r="C83" s="15"/>
      <c r="D83" s="15"/>
      <c r="E83" s="15"/>
      <c r="F83" s="16"/>
      <c r="G83" s="16"/>
      <c r="H83" s="16"/>
      <c r="I83" s="33"/>
      <c r="J83" s="33"/>
      <c r="K83" s="15"/>
      <c r="L83" s="40"/>
    </row>
    <row r="84" spans="1:12" ht="14.25">
      <c r="A84" s="38"/>
      <c r="B84" s="15"/>
      <c r="C84" s="15"/>
      <c r="D84" s="15"/>
      <c r="E84" s="15"/>
      <c r="F84" s="16"/>
      <c r="G84" s="16"/>
      <c r="H84" s="16"/>
      <c r="I84" s="33"/>
      <c r="J84" s="33"/>
      <c r="K84" s="15"/>
      <c r="L84" s="40"/>
    </row>
    <row r="85" spans="1:12" ht="14.25">
      <c r="A85" s="38"/>
      <c r="B85" s="15"/>
      <c r="C85" s="15"/>
      <c r="D85" s="15"/>
      <c r="E85" s="15"/>
      <c r="F85" s="16"/>
      <c r="G85" s="16"/>
      <c r="H85" s="16"/>
      <c r="I85" s="33"/>
      <c r="J85" s="33"/>
      <c r="K85" s="15"/>
      <c r="L85" s="40"/>
    </row>
    <row r="86" spans="1:12" ht="14.25">
      <c r="A86" s="38"/>
      <c r="B86" s="15"/>
      <c r="C86" s="15"/>
      <c r="D86" s="15"/>
      <c r="E86" s="15"/>
      <c r="F86" s="16"/>
      <c r="G86" s="16"/>
      <c r="H86" s="16"/>
      <c r="I86" s="33"/>
      <c r="J86" s="33"/>
      <c r="K86" s="15"/>
      <c r="L86" s="40"/>
    </row>
    <row r="87" spans="1:12" ht="14.25">
      <c r="A87" s="38"/>
      <c r="B87" s="15"/>
      <c r="C87" s="15"/>
      <c r="D87" s="15"/>
      <c r="E87" s="15"/>
      <c r="F87" s="16"/>
      <c r="G87" s="16"/>
      <c r="H87" s="16"/>
      <c r="I87" s="33"/>
      <c r="J87" s="33"/>
      <c r="K87" s="15"/>
      <c r="L87" s="40"/>
    </row>
    <row r="88" spans="1:12" ht="14.25">
      <c r="A88" s="38"/>
      <c r="B88" s="15"/>
      <c r="C88" s="15"/>
      <c r="D88" s="15"/>
      <c r="E88" s="15"/>
      <c r="F88" s="16"/>
      <c r="G88" s="16"/>
      <c r="H88" s="16"/>
      <c r="I88" s="33"/>
      <c r="J88" s="33"/>
      <c r="K88" s="15"/>
      <c r="L88" s="40"/>
    </row>
    <row r="89" spans="1:12" ht="14.25">
      <c r="A89" s="34"/>
      <c r="B89" s="15"/>
      <c r="C89" s="15"/>
      <c r="D89" s="15"/>
      <c r="E89" s="15"/>
      <c r="F89" s="16"/>
      <c r="G89" s="16"/>
      <c r="H89" s="16"/>
      <c r="I89" s="33"/>
      <c r="J89" s="33"/>
      <c r="K89" s="15"/>
      <c r="L89" s="40"/>
    </row>
    <row r="90" spans="1:12" ht="14.25">
      <c r="A90" s="34"/>
      <c r="B90" s="15"/>
      <c r="C90" s="15"/>
      <c r="D90" s="15"/>
      <c r="E90" s="15"/>
      <c r="F90" s="16"/>
      <c r="G90" s="16"/>
      <c r="H90" s="15"/>
      <c r="I90" s="15"/>
      <c r="J90" s="15"/>
      <c r="K90" s="15"/>
      <c r="L90" s="16"/>
    </row>
    <row r="91" spans="1:12" ht="14.25">
      <c r="A91" s="34"/>
      <c r="C91" s="4"/>
      <c r="D91" s="4"/>
      <c r="E91" s="4"/>
      <c r="F91" s="4"/>
      <c r="G91" s="4"/>
      <c r="H91" s="35"/>
      <c r="I91" s="35"/>
      <c r="J91" s="35"/>
      <c r="K91" s="35"/>
      <c r="L91" s="36"/>
    </row>
    <row r="92" spans="1:12" ht="14.25">
      <c r="A92" s="34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</row>
    <row r="93" spans="2:12" ht="14.25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</row>
    <row r="94" spans="2:12" ht="14.25"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</row>
    <row r="95" spans="2:12" ht="14.25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</row>
    <row r="96" spans="2:12" ht="14.25"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</row>
    <row r="97" spans="2:12" ht="14.25"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</row>
    <row r="98" spans="2:12" ht="14.25"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</row>
    <row r="99" spans="2:12" ht="14.25"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</row>
    <row r="100" spans="2:12" ht="14.25"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</row>
    <row r="101" spans="2:12" ht="14.25"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</row>
    <row r="102" spans="2:12" ht="14.25"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</row>
    <row r="103" spans="2:12" ht="14.25"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</row>
    <row r="104" spans="2:12" ht="14.25"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</row>
    <row r="105" spans="2:12" ht="14.25"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</row>
    <row r="106" spans="2:12" ht="14.25"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</row>
    <row r="107" spans="2:12" ht="14.25"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</row>
    <row r="108" spans="2:12" ht="14.25"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</row>
    <row r="109" spans="2:12" ht="14.25"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</row>
    <row r="110" spans="2:12" ht="14.25"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</row>
    <row r="111" spans="2:12" ht="14.25"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</row>
    <row r="112" spans="2:12" ht="14.25"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</row>
    <row r="113" spans="2:12" ht="14.25"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</row>
    <row r="114" spans="2:12" ht="14.25"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</row>
    <row r="115" spans="2:12" ht="14.25"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</row>
    <row r="116" spans="2:12" ht="14.25"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</row>
  </sheetData>
  <sheetProtection/>
  <mergeCells count="21">
    <mergeCell ref="K37:L37"/>
    <mergeCell ref="I7:J7"/>
    <mergeCell ref="I8:J8"/>
    <mergeCell ref="I37:J37"/>
    <mergeCell ref="I31:J31"/>
    <mergeCell ref="K6:L6"/>
    <mergeCell ref="K7:L7"/>
    <mergeCell ref="E7:E8"/>
    <mergeCell ref="G7:G8"/>
    <mergeCell ref="H7:H8"/>
    <mergeCell ref="F7:F8"/>
    <mergeCell ref="I61:J61"/>
    <mergeCell ref="B7:D7"/>
    <mergeCell ref="A7:A8"/>
    <mergeCell ref="F37:F38"/>
    <mergeCell ref="G37:G38"/>
    <mergeCell ref="H37:H38"/>
    <mergeCell ref="A34:C34"/>
    <mergeCell ref="A37:A38"/>
    <mergeCell ref="B37:D37"/>
    <mergeCell ref="E37:E38"/>
  </mergeCells>
  <printOptions/>
  <pageMargins left="0.5905511811023623" right="0.5905511811023623" top="0.7874015748031497" bottom="0.7874015748031497" header="0.5118110236220472" footer="0.5118110236220472"/>
  <pageSetup fitToWidth="2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知多市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</dc:creator>
  <cp:keywords/>
  <dc:description/>
  <cp:lastModifiedBy>master</cp:lastModifiedBy>
  <cp:lastPrinted>2011-04-28T00:35:06Z</cp:lastPrinted>
  <dcterms:created xsi:type="dcterms:W3CDTF">2006-07-10T00:33:22Z</dcterms:created>
  <dcterms:modified xsi:type="dcterms:W3CDTF">2016-10-13T00:28:14Z</dcterms:modified>
  <cp:category/>
  <cp:version/>
  <cp:contentType/>
  <cp:contentStatus/>
</cp:coreProperties>
</file>